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atthima\LocalProjects\MainProject\PhD_Project_24\input_calculations\e_nodes_SE_timber_shipping_terminal_export\output_data\"/>
    </mc:Choice>
  </mc:AlternateContent>
  <xr:revisionPtr revIDLastSave="0" documentId="13_ncr:1_{BBA287BB-32C4-47D9-A1B8-4D8185D9E4C0}" xr6:coauthVersionLast="47" xr6:coauthVersionMax="47" xr10:uidLastSave="{00000000-0000-0000-0000-000000000000}"/>
  <bookViews>
    <workbookView xWindow="-120" yWindow="-120" windowWidth="51840" windowHeight="21120" activeTab="1" xr2:uid="{2496B8C3-46A7-46CE-B17F-542E0E5433FD}"/>
  </bookViews>
  <sheets>
    <sheet name="Overview" sheetId="1" r:id="rId1"/>
    <sheet name="Port operation" sheetId="3" r:id="rId2"/>
    <sheet name="Information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1" l="1"/>
  <c r="E19" i="1"/>
  <c r="E18" i="1"/>
  <c r="E16" i="1"/>
  <c r="E15" i="1"/>
  <c r="E14" i="1"/>
  <c r="E13" i="1"/>
  <c r="E12" i="1"/>
  <c r="E11" i="1"/>
  <c r="E6" i="1"/>
  <c r="E7" i="1"/>
  <c r="E8" i="1"/>
  <c r="E9" i="1"/>
  <c r="E10" i="1"/>
  <c r="E5" i="1"/>
  <c r="E4" i="1"/>
  <c r="G17" i="1"/>
</calcChain>
</file>

<file path=xl/sharedStrings.xml><?xml version="1.0" encoding="utf-8"?>
<sst xmlns="http://schemas.openxmlformats.org/spreadsheetml/2006/main" count="149" uniqueCount="78">
  <si>
    <t>Terminal</t>
  </si>
  <si>
    <t>Coordinates</t>
  </si>
  <si>
    <t>Source</t>
  </si>
  <si>
    <t>NOK/BT</t>
  </si>
  <si>
    <t>https://sortland-havn.no/wp-content/uploads/2024/02/Prisliste-Sortland-Havn-gjeldene-fra-01.01.24.pdf</t>
  </si>
  <si>
    <t>Waterway fee</t>
  </si>
  <si>
    <t>Note</t>
  </si>
  <si>
    <t>NOK/m3</t>
  </si>
  <si>
    <t>[68.699, 15.4202]</t>
  </si>
  <si>
    <t>https://www.portofkristiansand.no/maritimt-og-trafikk/priser</t>
  </si>
  <si>
    <t>Mandal</t>
  </si>
  <si>
    <t>[58.0176, 7.47878]</t>
  </si>
  <si>
    <t>Discount if used &gt; 5 days / month</t>
  </si>
  <si>
    <t>Assuming 3000BT for WWF</t>
  </si>
  <si>
    <t>https://larvik.havn.no/getfile.php/13100066-1733751159/Rapporter%20og%20dokumenter/Priser%20og%20vilk%C3%A5r%20for%20bruk%20av%20Larvik%20Havn%202025.pdf</t>
  </si>
  <si>
    <t>[59.039, 10.052]</t>
  </si>
  <si>
    <t>https://trondheimhavn.no/wp-content/uploads/2024/07/prisliste-2024.pdf</t>
  </si>
  <si>
    <t>Time fees</t>
  </si>
  <si>
    <t>NOK/BT/day</t>
  </si>
  <si>
    <t>NOK/m/day</t>
  </si>
  <si>
    <t>Assuming prices apply to all ports owned by TRD Havn</t>
  </si>
  <si>
    <t>[63.4425, 10.4048]</t>
  </si>
  <si>
    <t>[63.3163, 9.8465]</t>
  </si>
  <si>
    <t>[63.5155, 9.10959]</t>
  </si>
  <si>
    <t>[63.4667, 10.8820]</t>
  </si>
  <si>
    <t>[63.7849, 11.4415]</t>
  </si>
  <si>
    <t>[64.0136, 11.4855]</t>
  </si>
  <si>
    <t>Fredrikstad</t>
  </si>
  <si>
    <t>General info</t>
  </si>
  <si>
    <t>https://www.borg-havn.no/wp-content/uploads/2025/02/Prisregulativ-2025-BIKS-2.pdf</t>
  </si>
  <si>
    <t>[59.1837, 10.9578]</t>
  </si>
  <si>
    <t>Trondheim</t>
  </si>
  <si>
    <t>Hitra</t>
  </si>
  <si>
    <t>Stjørdal</t>
  </si>
  <si>
    <t>Verdal</t>
  </si>
  <si>
    <t>Steinkjer</t>
  </si>
  <si>
    <t>Drammen</t>
  </si>
  <si>
    <t>Assuming 3000BT for time fee</t>
  </si>
  <si>
    <t>https://drammenhavn.no/wp-content/uploads/2024/12/Pris-og-forretningsvilkar-2025.pdf</t>
  </si>
  <si>
    <t>[59.7484, 10.2564]</t>
  </si>
  <si>
    <t>Quay Fee timber</t>
  </si>
  <si>
    <t>Stavanger</t>
  </si>
  <si>
    <t>https://www.stavangerhavn.no/wp-content/uploads/Prisliste-og-Vilkar-2025.pdf</t>
  </si>
  <si>
    <t>[58.9198, 5.5811]</t>
  </si>
  <si>
    <t>Orkanger</t>
  </si>
  <si>
    <t>Larvik</t>
  </si>
  <si>
    <t>Sortland</t>
  </si>
  <si>
    <t>Haugesund</t>
  </si>
  <si>
    <t>[59.4095, 5.266]</t>
  </si>
  <si>
    <t>https://karmsundhavn.no/wp-content/uploads/2025/01/Prisliste-2025-1.pdf</t>
  </si>
  <si>
    <t>Bergen</t>
  </si>
  <si>
    <t>https://www.bergenhavn.no/priser</t>
  </si>
  <si>
    <t>[60.39, 5.31236]</t>
  </si>
  <si>
    <t>Florø</t>
  </si>
  <si>
    <t>https://florohamn.no/om-floro-hamn/priser/</t>
  </si>
  <si>
    <t>[61.60114, 5.0272]</t>
  </si>
  <si>
    <t>Kristiansund</t>
  </si>
  <si>
    <t>[63.1139, 7.73305]</t>
  </si>
  <si>
    <t>https://knhavn.no/tjenester/priser</t>
  </si>
  <si>
    <t>Mo i Rana</t>
  </si>
  <si>
    <t>https://www.moiranahavn.no/priser-og-skjema</t>
  </si>
  <si>
    <t>[66.305, 14.1294]</t>
  </si>
  <si>
    <t>Bodø</t>
  </si>
  <si>
    <t>Tromsø</t>
  </si>
  <si>
    <t>[67.2881, 14.3985]</t>
  </si>
  <si>
    <t>https://tromso.havn.no/tjenester/skjema-og-priser/</t>
  </si>
  <si>
    <t>https://bodohavn.no/prisliste/</t>
  </si>
  <si>
    <t>NOK/day</t>
  </si>
  <si>
    <t>[69.67726, 18.9833]</t>
  </si>
  <si>
    <t>Quay fee wood chips</t>
  </si>
  <si>
    <t>NOK/t</t>
  </si>
  <si>
    <t>Wood chips were translated from mass to volume assuming 300 kg/m3</t>
  </si>
  <si>
    <t>Timber was translated from mass to volume assuming 509 kg/m3</t>
  </si>
  <si>
    <t>Value</t>
  </si>
  <si>
    <t>Unit</t>
  </si>
  <si>
    <t>https://doi.org/10.3390/en16134894</t>
  </si>
  <si>
    <t>Wood chip production - OPEX</t>
  </si>
  <si>
    <t>kJ/kg timber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</si>
</sst>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Inter"/>
      <family val="2"/>
    </font>
    <font>
      <b/>
      <sz val="10"/>
      <color theme="1"/>
      <name val="Inter"/>
    </font>
    <font>
      <u/>
      <sz val="10"/>
      <color theme="10"/>
      <name val="Inter"/>
      <family val="2"/>
    </font>
    <font>
      <sz val="8"/>
      <name val="Inter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0" fontId="1" fillId="0" borderId="0" xfId="0" applyFont="1"/>
    <xf numFmtId="0" fontId="2" fillId="0" borderId="0" xfId="1"/>
    <xf numFmtId="2" fontId="0" fillId="0" borderId="0" xfId="0" applyNumberFormat="1"/>
    <xf numFmtId="0" fontId="1" fillId="0" borderId="1" xfId="0" applyFont="1" applyBorder="1"/>
    <xf numFmtId="0" fontId="2" fillId="0" borderId="0" xfId="1" applyFill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karmsundhavn.no/wp-content/uploads/2025/01/Prisliste-2025-1.pdf" TargetMode="External"/><Relationship Id="rId13" Type="http://schemas.openxmlformats.org/officeDocument/2006/relationships/hyperlink" Target="https://tromso.havn.no/tjenester/skjema-og-priser/" TargetMode="External"/><Relationship Id="rId3" Type="http://schemas.openxmlformats.org/officeDocument/2006/relationships/hyperlink" Target="https://larvik.havn.no/getfile.php/13100066-1733751159/Rapporter%20og%20dokumenter/Priser%20og%20vilk%C3%A5r%20for%20bruk%20av%20Larvik%20Havn%202025.pdf" TargetMode="External"/><Relationship Id="rId7" Type="http://schemas.openxmlformats.org/officeDocument/2006/relationships/hyperlink" Target="https://www.stavangerhavn.no/wp-content/uploads/Prisliste-og-Vilkar-2025.pdf" TargetMode="External"/><Relationship Id="rId12" Type="http://schemas.openxmlformats.org/officeDocument/2006/relationships/hyperlink" Target="https://www.moiranahavn.no/priser-og-skjema" TargetMode="External"/><Relationship Id="rId2" Type="http://schemas.openxmlformats.org/officeDocument/2006/relationships/hyperlink" Target="https://www.portofkristiansand.no/maritimt-og-trafikk/priser" TargetMode="External"/><Relationship Id="rId1" Type="http://schemas.openxmlformats.org/officeDocument/2006/relationships/hyperlink" Target="https://sortland-havn.no/wp-content/uploads/2024/02/Prisliste-Sortland-Havn-gjeldene-fra-01.01.24.pdf" TargetMode="External"/><Relationship Id="rId6" Type="http://schemas.openxmlformats.org/officeDocument/2006/relationships/hyperlink" Target="https://drammenhavn.no/wp-content/uploads/2024/12/Pris-og-forretningsvilkar-2025.pdf" TargetMode="External"/><Relationship Id="rId11" Type="http://schemas.openxmlformats.org/officeDocument/2006/relationships/hyperlink" Target="https://knhavn.no/tjenester/priser" TargetMode="External"/><Relationship Id="rId5" Type="http://schemas.openxmlformats.org/officeDocument/2006/relationships/hyperlink" Target="https://www.borg-havn.no/wp-content/uploads/2025/02/Prisregulativ-2025-BIKS-2.pdf" TargetMode="External"/><Relationship Id="rId10" Type="http://schemas.openxmlformats.org/officeDocument/2006/relationships/hyperlink" Target="https://florohamn.no/om-floro-hamn/priser/" TargetMode="External"/><Relationship Id="rId4" Type="http://schemas.openxmlformats.org/officeDocument/2006/relationships/hyperlink" Target="https://trondheimhavn.no/wp-content/uploads/2024/07/prisliste-2024.pdf" TargetMode="External"/><Relationship Id="rId9" Type="http://schemas.openxmlformats.org/officeDocument/2006/relationships/hyperlink" Target="https://www.bergenhavn.no/priser" TargetMode="External"/><Relationship Id="rId14" Type="http://schemas.openxmlformats.org/officeDocument/2006/relationships/hyperlink" Target="https://bodohavn.no/prisliste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doi.org/10.3390/en1613489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61784F-6A6E-4139-BE9B-3D4D80A1ED5A}">
  <dimension ref="A1:L20"/>
  <sheetViews>
    <sheetView showGridLines="0" workbookViewId="0">
      <selection activeCell="E35" sqref="E35"/>
    </sheetView>
  </sheetViews>
  <sheetFormatPr defaultRowHeight="15" x14ac:dyDescent="0.3"/>
  <cols>
    <col min="1" max="1" width="19.5" customWidth="1"/>
    <col min="2" max="2" width="16.625" customWidth="1"/>
    <col min="3" max="3" width="8.25" customWidth="1"/>
    <col min="5" max="5" width="6.625" customWidth="1"/>
    <col min="6" max="6" width="13.75" customWidth="1"/>
    <col min="7" max="7" width="8.875" customWidth="1"/>
    <col min="8" max="8" width="13.75" customWidth="1"/>
    <col min="9" max="9" width="7.125" customWidth="1"/>
    <col min="10" max="10" width="13.75" customWidth="1"/>
    <col min="11" max="11" width="44.375" bestFit="1" customWidth="1"/>
  </cols>
  <sheetData>
    <row r="1" spans="1:12" x14ac:dyDescent="0.3">
      <c r="A1" s="1" t="s">
        <v>0</v>
      </c>
      <c r="B1" s="1" t="s">
        <v>1</v>
      </c>
      <c r="C1" s="1" t="s">
        <v>5</v>
      </c>
      <c r="D1" s="1"/>
      <c r="E1" s="1" t="s">
        <v>40</v>
      </c>
      <c r="F1" s="1"/>
      <c r="G1" s="1" t="s">
        <v>69</v>
      </c>
      <c r="H1" s="1"/>
      <c r="I1" s="1" t="s">
        <v>17</v>
      </c>
      <c r="J1" s="1"/>
      <c r="K1" s="1" t="s">
        <v>6</v>
      </c>
      <c r="L1" s="1" t="s">
        <v>2</v>
      </c>
    </row>
    <row r="2" spans="1:12" x14ac:dyDescent="0.3">
      <c r="A2" t="s">
        <v>46</v>
      </c>
      <c r="B2" t="s">
        <v>8</v>
      </c>
      <c r="C2">
        <v>0.1</v>
      </c>
      <c r="D2" t="s">
        <v>3</v>
      </c>
      <c r="E2">
        <v>12</v>
      </c>
      <c r="F2" t="s">
        <v>7</v>
      </c>
      <c r="G2">
        <v>12</v>
      </c>
      <c r="H2" t="s">
        <v>70</v>
      </c>
      <c r="I2">
        <v>750</v>
      </c>
      <c r="J2" t="s">
        <v>67</v>
      </c>
      <c r="K2" t="s">
        <v>12</v>
      </c>
      <c r="L2" s="2" t="s">
        <v>4</v>
      </c>
    </row>
    <row r="3" spans="1:12" x14ac:dyDescent="0.3">
      <c r="A3" t="s">
        <v>10</v>
      </c>
      <c r="B3" t="s">
        <v>11</v>
      </c>
      <c r="C3">
        <v>0.26800000000000002</v>
      </c>
      <c r="D3" t="s">
        <v>3</v>
      </c>
      <c r="E3">
        <v>8.1999999999999993</v>
      </c>
      <c r="F3" t="s">
        <v>7</v>
      </c>
      <c r="G3">
        <v>8.1999999999999993</v>
      </c>
      <c r="H3" t="s">
        <v>70</v>
      </c>
      <c r="I3">
        <v>0.26800000000000002</v>
      </c>
      <c r="J3" t="s">
        <v>18</v>
      </c>
      <c r="K3" t="s">
        <v>13</v>
      </c>
      <c r="L3" s="2" t="s">
        <v>9</v>
      </c>
    </row>
    <row r="4" spans="1:12" x14ac:dyDescent="0.3">
      <c r="A4" t="s">
        <v>45</v>
      </c>
      <c r="B4" t="s">
        <v>15</v>
      </c>
      <c r="C4">
        <v>0.24</v>
      </c>
      <c r="D4" t="s">
        <v>3</v>
      </c>
      <c r="E4" s="3">
        <f>7.52*0.509</f>
        <v>3.82768</v>
      </c>
      <c r="F4" t="s">
        <v>7</v>
      </c>
      <c r="G4">
        <v>7.52</v>
      </c>
      <c r="H4" t="s">
        <v>70</v>
      </c>
      <c r="I4">
        <v>26.93</v>
      </c>
      <c r="J4" t="s">
        <v>19</v>
      </c>
      <c r="L4" s="2" t="s">
        <v>14</v>
      </c>
    </row>
    <row r="5" spans="1:12" x14ac:dyDescent="0.3">
      <c r="A5" t="s">
        <v>31</v>
      </c>
      <c r="B5" t="s">
        <v>21</v>
      </c>
      <c r="C5">
        <v>0.28000000000000003</v>
      </c>
      <c r="D5" t="s">
        <v>3</v>
      </c>
      <c r="E5" s="3">
        <f>11.3*0.509</f>
        <v>5.7517000000000005</v>
      </c>
      <c r="F5" t="s">
        <v>7</v>
      </c>
      <c r="G5">
        <v>11.3</v>
      </c>
      <c r="H5" t="s">
        <v>70</v>
      </c>
      <c r="I5">
        <v>1.05</v>
      </c>
      <c r="J5" t="s">
        <v>18</v>
      </c>
      <c r="K5" t="s">
        <v>20</v>
      </c>
      <c r="L5" s="2" t="s">
        <v>16</v>
      </c>
    </row>
    <row r="6" spans="1:12" x14ac:dyDescent="0.3">
      <c r="A6" t="s">
        <v>44</v>
      </c>
      <c r="B6" t="s">
        <v>22</v>
      </c>
      <c r="C6">
        <v>0.28000000000000003</v>
      </c>
      <c r="D6" t="s">
        <v>3</v>
      </c>
      <c r="E6" s="3">
        <f t="shared" ref="E6:E10" si="0">11.3*0.509</f>
        <v>5.7517000000000005</v>
      </c>
      <c r="F6" t="s">
        <v>7</v>
      </c>
      <c r="G6">
        <v>11.3</v>
      </c>
      <c r="H6" t="s">
        <v>70</v>
      </c>
      <c r="I6">
        <v>1.05</v>
      </c>
      <c r="J6" t="s">
        <v>18</v>
      </c>
    </row>
    <row r="7" spans="1:12" x14ac:dyDescent="0.3">
      <c r="A7" t="s">
        <v>32</v>
      </c>
      <c r="B7" t="s">
        <v>23</v>
      </c>
      <c r="C7">
        <v>0.28000000000000003</v>
      </c>
      <c r="D7" t="s">
        <v>3</v>
      </c>
      <c r="E7" s="3">
        <f t="shared" si="0"/>
        <v>5.7517000000000005</v>
      </c>
      <c r="F7" t="s">
        <v>7</v>
      </c>
      <c r="G7">
        <v>11.3</v>
      </c>
      <c r="H7" t="s">
        <v>70</v>
      </c>
      <c r="I7">
        <v>1.05</v>
      </c>
      <c r="J7" t="s">
        <v>18</v>
      </c>
    </row>
    <row r="8" spans="1:12" x14ac:dyDescent="0.3">
      <c r="A8" t="s">
        <v>33</v>
      </c>
      <c r="B8" t="s">
        <v>24</v>
      </c>
      <c r="C8">
        <v>0.28000000000000003</v>
      </c>
      <c r="D8" t="s">
        <v>3</v>
      </c>
      <c r="E8" s="3">
        <f t="shared" si="0"/>
        <v>5.7517000000000005</v>
      </c>
      <c r="F8" t="s">
        <v>7</v>
      </c>
      <c r="G8">
        <v>11.3</v>
      </c>
      <c r="H8" t="s">
        <v>70</v>
      </c>
      <c r="I8">
        <v>1.05</v>
      </c>
      <c r="J8" t="s">
        <v>18</v>
      </c>
    </row>
    <row r="9" spans="1:12" x14ac:dyDescent="0.3">
      <c r="A9" t="s">
        <v>34</v>
      </c>
      <c r="B9" t="s">
        <v>25</v>
      </c>
      <c r="C9">
        <v>0.28000000000000003</v>
      </c>
      <c r="D9" t="s">
        <v>3</v>
      </c>
      <c r="E9" s="3">
        <f t="shared" si="0"/>
        <v>5.7517000000000005</v>
      </c>
      <c r="F9" t="s">
        <v>7</v>
      </c>
      <c r="G9">
        <v>11.3</v>
      </c>
      <c r="H9" t="s">
        <v>70</v>
      </c>
      <c r="I9">
        <v>1.05</v>
      </c>
      <c r="J9" t="s">
        <v>18</v>
      </c>
    </row>
    <row r="10" spans="1:12" x14ac:dyDescent="0.3">
      <c r="A10" t="s">
        <v>35</v>
      </c>
      <c r="B10" t="s">
        <v>26</v>
      </c>
      <c r="C10">
        <v>0.28000000000000003</v>
      </c>
      <c r="D10" t="s">
        <v>3</v>
      </c>
      <c r="E10" s="3">
        <f t="shared" si="0"/>
        <v>5.7517000000000005</v>
      </c>
      <c r="F10" t="s">
        <v>7</v>
      </c>
      <c r="G10">
        <v>11.3</v>
      </c>
      <c r="H10" t="s">
        <v>70</v>
      </c>
      <c r="I10">
        <v>1.05</v>
      </c>
      <c r="J10" t="s">
        <v>18</v>
      </c>
    </row>
    <row r="11" spans="1:12" x14ac:dyDescent="0.3">
      <c r="A11" t="s">
        <v>27</v>
      </c>
      <c r="B11" t="s">
        <v>30</v>
      </c>
      <c r="C11">
        <v>0.2</v>
      </c>
      <c r="D11" t="s">
        <v>3</v>
      </c>
      <c r="E11" s="3">
        <f>14.25*0.509</f>
        <v>7.2532500000000004</v>
      </c>
      <c r="F11" t="s">
        <v>7</v>
      </c>
      <c r="G11">
        <v>14.25</v>
      </c>
      <c r="H11" t="s">
        <v>70</v>
      </c>
      <c r="I11">
        <v>1.01</v>
      </c>
      <c r="J11" t="s">
        <v>18</v>
      </c>
      <c r="L11" s="2" t="s">
        <v>29</v>
      </c>
    </row>
    <row r="12" spans="1:12" x14ac:dyDescent="0.3">
      <c r="A12" t="s">
        <v>36</v>
      </c>
      <c r="B12" t="s">
        <v>39</v>
      </c>
      <c r="C12">
        <v>0</v>
      </c>
      <c r="D12" t="s">
        <v>3</v>
      </c>
      <c r="E12" s="3">
        <f>17*0.509</f>
        <v>8.6530000000000005</v>
      </c>
      <c r="F12" t="s">
        <v>7</v>
      </c>
      <c r="G12">
        <v>17</v>
      </c>
      <c r="H12" t="s">
        <v>70</v>
      </c>
      <c r="I12">
        <v>0.85</v>
      </c>
      <c r="J12" t="s">
        <v>18</v>
      </c>
      <c r="K12" t="s">
        <v>37</v>
      </c>
      <c r="L12" s="2" t="s">
        <v>38</v>
      </c>
    </row>
    <row r="13" spans="1:12" x14ac:dyDescent="0.3">
      <c r="A13" t="s">
        <v>41</v>
      </c>
      <c r="B13" t="s">
        <v>43</v>
      </c>
      <c r="C13">
        <v>0</v>
      </c>
      <c r="D13" t="s">
        <v>3</v>
      </c>
      <c r="E13" s="3">
        <f>13.75*0.509</f>
        <v>6.9987500000000002</v>
      </c>
      <c r="F13" t="s">
        <v>7</v>
      </c>
      <c r="G13">
        <v>13.75</v>
      </c>
      <c r="H13" t="s">
        <v>70</v>
      </c>
      <c r="I13">
        <v>1.05</v>
      </c>
      <c r="J13" t="s">
        <v>18</v>
      </c>
      <c r="L13" s="2" t="s">
        <v>42</v>
      </c>
    </row>
    <row r="14" spans="1:12" x14ac:dyDescent="0.3">
      <c r="A14" t="s">
        <v>47</v>
      </c>
      <c r="B14" t="s">
        <v>48</v>
      </c>
      <c r="C14">
        <v>0.18</v>
      </c>
      <c r="D14" t="s">
        <v>3</v>
      </c>
      <c r="E14" s="3">
        <f>20*0.509</f>
        <v>10.18</v>
      </c>
      <c r="F14" t="s">
        <v>7</v>
      </c>
      <c r="G14">
        <v>20</v>
      </c>
      <c r="H14" t="s">
        <v>70</v>
      </c>
      <c r="I14">
        <v>0.57999999999999996</v>
      </c>
      <c r="J14" t="s">
        <v>18</v>
      </c>
      <c r="L14" s="2" t="s">
        <v>49</v>
      </c>
    </row>
    <row r="15" spans="1:12" x14ac:dyDescent="0.3">
      <c r="A15" t="s">
        <v>50</v>
      </c>
      <c r="B15" t="s">
        <v>52</v>
      </c>
      <c r="C15">
        <v>0.1</v>
      </c>
      <c r="D15" t="s">
        <v>3</v>
      </c>
      <c r="E15" s="3">
        <f>9*0.509</f>
        <v>4.5810000000000004</v>
      </c>
      <c r="F15" t="s">
        <v>7</v>
      </c>
      <c r="G15">
        <v>9</v>
      </c>
      <c r="H15" t="s">
        <v>70</v>
      </c>
      <c r="I15">
        <v>0.9</v>
      </c>
      <c r="J15" t="s">
        <v>18</v>
      </c>
      <c r="L15" s="2" t="s">
        <v>51</v>
      </c>
    </row>
    <row r="16" spans="1:12" x14ac:dyDescent="0.3">
      <c r="A16" t="s">
        <v>53</v>
      </c>
      <c r="B16" t="s">
        <v>55</v>
      </c>
      <c r="C16">
        <v>0.28000000000000003</v>
      </c>
      <c r="D16" t="s">
        <v>3</v>
      </c>
      <c r="E16" s="3">
        <f>24.31*0.509</f>
        <v>12.37379</v>
      </c>
      <c r="F16" t="s">
        <v>7</v>
      </c>
      <c r="G16">
        <v>24.31</v>
      </c>
      <c r="H16" t="s">
        <v>70</v>
      </c>
      <c r="I16">
        <v>0.82</v>
      </c>
      <c r="J16" t="s">
        <v>18</v>
      </c>
      <c r="L16" s="2" t="s">
        <v>54</v>
      </c>
    </row>
    <row r="17" spans="1:12" x14ac:dyDescent="0.3">
      <c r="A17" t="s">
        <v>56</v>
      </c>
      <c r="B17" t="s">
        <v>57</v>
      </c>
      <c r="C17">
        <v>0.23</v>
      </c>
      <c r="D17" t="s">
        <v>3</v>
      </c>
      <c r="E17">
        <v>5.67</v>
      </c>
      <c r="F17" t="s">
        <v>7</v>
      </c>
      <c r="G17">
        <f>E17/(300/1000)</f>
        <v>18.900000000000002</v>
      </c>
      <c r="H17" t="s">
        <v>70</v>
      </c>
      <c r="I17">
        <v>1.06</v>
      </c>
      <c r="J17" t="s">
        <v>18</v>
      </c>
      <c r="L17" s="2" t="s">
        <v>58</v>
      </c>
    </row>
    <row r="18" spans="1:12" x14ac:dyDescent="0.3">
      <c r="A18" t="s">
        <v>59</v>
      </c>
      <c r="B18" t="s">
        <v>61</v>
      </c>
      <c r="C18">
        <v>1.18</v>
      </c>
      <c r="D18" t="s">
        <v>3</v>
      </c>
      <c r="E18">
        <f>12.8*0.509</f>
        <v>6.5152000000000001</v>
      </c>
      <c r="F18" t="s">
        <v>7</v>
      </c>
      <c r="G18">
        <v>12.8</v>
      </c>
      <c r="H18" t="s">
        <v>70</v>
      </c>
      <c r="I18">
        <v>0.64</v>
      </c>
      <c r="J18" t="s">
        <v>18</v>
      </c>
      <c r="L18" s="2" t="s">
        <v>60</v>
      </c>
    </row>
    <row r="19" spans="1:12" x14ac:dyDescent="0.3">
      <c r="A19" t="s">
        <v>62</v>
      </c>
      <c r="B19" t="s">
        <v>64</v>
      </c>
      <c r="C19">
        <v>7.0000000000000007E-2</v>
      </c>
      <c r="D19" t="s">
        <v>3</v>
      </c>
      <c r="E19" s="3">
        <f>22*0.509</f>
        <v>11.198</v>
      </c>
      <c r="F19" t="s">
        <v>7</v>
      </c>
      <c r="G19">
        <v>22</v>
      </c>
      <c r="H19" t="s">
        <v>70</v>
      </c>
      <c r="I19">
        <v>1.25</v>
      </c>
      <c r="J19" t="s">
        <v>18</v>
      </c>
      <c r="L19" s="2" t="s">
        <v>66</v>
      </c>
    </row>
    <row r="20" spans="1:12" x14ac:dyDescent="0.3">
      <c r="A20" t="s">
        <v>63</v>
      </c>
      <c r="B20" t="s">
        <v>68</v>
      </c>
      <c r="C20">
        <v>0</v>
      </c>
      <c r="D20" t="s">
        <v>3</v>
      </c>
      <c r="E20" s="3">
        <f>20*0.509</f>
        <v>10.18</v>
      </c>
      <c r="F20" t="s">
        <v>7</v>
      </c>
      <c r="G20">
        <v>20</v>
      </c>
      <c r="H20" t="s">
        <v>70</v>
      </c>
      <c r="I20">
        <v>514</v>
      </c>
      <c r="J20" t="s">
        <v>67</v>
      </c>
      <c r="L20" s="2" t="s">
        <v>65</v>
      </c>
    </row>
  </sheetData>
  <phoneticPr fontId="3" type="noConversion"/>
  <hyperlinks>
    <hyperlink ref="L2" r:id="rId1" xr:uid="{129EA0BB-6070-4ADF-930A-9F49A7993CDE}"/>
    <hyperlink ref="L3" r:id="rId2" xr:uid="{2C727B11-715A-4B75-B5BD-B05E7BE2225B}"/>
    <hyperlink ref="L4" r:id="rId3" xr:uid="{3AC82550-1710-4E95-A754-3A952565BB75}"/>
    <hyperlink ref="L5" r:id="rId4" xr:uid="{98137693-9682-40F6-BA5E-4B0DC7B75E67}"/>
    <hyperlink ref="L11" r:id="rId5" xr:uid="{E7AE0BC4-208D-42FD-909D-3DDCF641F334}"/>
    <hyperlink ref="L12" r:id="rId6" xr:uid="{527CA0BB-0FEA-468C-9C48-BFD96DE1AD1A}"/>
    <hyperlink ref="L13" r:id="rId7" xr:uid="{B8D00D19-29DF-4AC5-81B6-7B750556DEB1}"/>
    <hyperlink ref="L14" r:id="rId8" xr:uid="{F3F0BFD3-E154-46C2-8854-B9685D4E82E2}"/>
    <hyperlink ref="L15" r:id="rId9" xr:uid="{833ED300-B975-47B3-9C8A-6C9FEECF0A0D}"/>
    <hyperlink ref="L16" r:id="rId10" xr:uid="{D89739B1-AA65-45C6-8212-1903A9A67D12}"/>
    <hyperlink ref="L17" r:id="rId11" xr:uid="{AAC14293-A5AD-42CC-B642-B1540817E597}"/>
    <hyperlink ref="L18" r:id="rId12" xr:uid="{7152E528-09D1-4D27-8DF2-402F69B2BA7B}"/>
    <hyperlink ref="L20" r:id="rId13" xr:uid="{71E85508-7FB1-4720-8C0F-6160009AD0D6}"/>
    <hyperlink ref="L19" r:id="rId14" xr:uid="{5949B60F-1F88-4135-BF52-BFA17E2E7B21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928F26-023E-4342-A5BD-C6F9B9DA4616}">
  <dimension ref="B3:D6"/>
  <sheetViews>
    <sheetView showGridLines="0" tabSelected="1" workbookViewId="0">
      <selection activeCell="E24" sqref="E24"/>
    </sheetView>
  </sheetViews>
  <sheetFormatPr defaultRowHeight="15" x14ac:dyDescent="0.3"/>
  <cols>
    <col min="3" max="3" width="11" bestFit="1" customWidth="1"/>
  </cols>
  <sheetData>
    <row r="3" spans="2:4" x14ac:dyDescent="0.3">
      <c r="B3" s="4" t="s">
        <v>76</v>
      </c>
      <c r="C3" s="4"/>
      <c r="D3" s="4"/>
    </row>
    <row r="5" spans="2:4" x14ac:dyDescent="0.3">
      <c r="B5" s="1" t="s">
        <v>73</v>
      </c>
      <c r="C5" s="1" t="s">
        <v>74</v>
      </c>
      <c r="D5" s="1" t="s">
        <v>2</v>
      </c>
    </row>
    <row r="6" spans="2:4" x14ac:dyDescent="0.3">
      <c r="B6">
        <v>52</v>
      </c>
      <c r="C6" t="s">
        <v>77</v>
      </c>
      <c r="D6" s="5" t="s">
        <v>75</v>
      </c>
    </row>
  </sheetData>
  <hyperlinks>
    <hyperlink ref="D6" r:id="rId1" xr:uid="{DAE7BE05-B30E-49CF-A4A4-0E911B87461C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82FF28-A782-4577-912C-9DC7A768ED98}">
  <dimension ref="B3:B5"/>
  <sheetViews>
    <sheetView showGridLines="0" workbookViewId="0">
      <selection activeCell="E103" sqref="E103"/>
    </sheetView>
  </sheetViews>
  <sheetFormatPr defaultRowHeight="15" x14ac:dyDescent="0.3"/>
  <sheetData>
    <row r="3" spans="2:2" x14ac:dyDescent="0.3">
      <c r="B3" s="1" t="s">
        <v>28</v>
      </c>
    </row>
    <row r="4" spans="2:2" x14ac:dyDescent="0.3">
      <c r="B4" t="s">
        <v>72</v>
      </c>
    </row>
    <row r="5" spans="2:2" x14ac:dyDescent="0.3">
      <c r="B5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Port operation</vt:lpstr>
      <vt:lpstr>Information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Matthias Maier</dc:creator>
  <cp:lastModifiedBy>Matthias Maier</cp:lastModifiedBy>
  <dcterms:created xsi:type="dcterms:W3CDTF">2025-05-07T08:13:58Z</dcterms:created>
  <dcterms:modified xsi:type="dcterms:W3CDTF">2025-05-08T13:44:45Z</dcterms:modified>
</cp:coreProperties>
</file>